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ocuments\2025 Land Analysis Reports\"/>
    </mc:Choice>
  </mc:AlternateContent>
  <xr:revisionPtr revIDLastSave="0" documentId="13_ncr:1_{D2E740A9-A334-421D-B7A6-3FD063F65525}" xr6:coauthVersionLast="47" xr6:coauthVersionMax="47" xr10:uidLastSave="{00000000-0000-0000-0000-000000000000}"/>
  <bookViews>
    <workbookView xWindow="28680" yWindow="-120" windowWidth="29040" windowHeight="15720" xr2:uid="{14D09F24-1BB5-43A7-9A25-A58738FFD745}"/>
  </bookViews>
  <sheets>
    <sheet name="Land Analysis" sheetId="2" r:id="rId1"/>
    <sheet name="Sheet1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" i="2" l="1"/>
  <c r="K2" i="2"/>
  <c r="Q2" i="2" s="1"/>
  <c r="I14" i="2"/>
  <c r="I9" i="2" s="1"/>
  <c r="K14" i="2"/>
  <c r="K7" i="2" s="1"/>
  <c r="I12" i="2"/>
  <c r="K12" i="2"/>
  <c r="Q12" i="2" s="1"/>
  <c r="I13" i="2"/>
  <c r="K13" i="2"/>
  <c r="R13" i="2" s="1"/>
  <c r="Q13" i="2"/>
  <c r="I6" i="2"/>
  <c r="K6" i="2"/>
  <c r="S6" i="2" s="1"/>
  <c r="R6" i="2"/>
  <c r="D7" i="2"/>
  <c r="G7" i="2"/>
  <c r="H7" i="2"/>
  <c r="I8" i="2" s="1"/>
  <c r="J7" i="2"/>
  <c r="L7" i="2"/>
  <c r="M7" i="2"/>
  <c r="O7" i="2"/>
  <c r="P7" i="2"/>
  <c r="S14" i="2" l="1"/>
  <c r="R14" i="2"/>
  <c r="Q14" i="2"/>
  <c r="Q6" i="2"/>
  <c r="S13" i="2"/>
  <c r="M9" i="2"/>
  <c r="P9" i="2"/>
  <c r="S9" i="2"/>
  <c r="S2" i="2"/>
  <c r="R2" i="2"/>
  <c r="S12" i="2"/>
  <c r="R12" i="2"/>
</calcChain>
</file>

<file path=xl/sharedStrings.xml><?xml version="1.0" encoding="utf-8"?>
<sst xmlns="http://schemas.openxmlformats.org/spreadsheetml/2006/main" count="102" uniqueCount="73">
  <si>
    <t>Parcel Number</t>
  </si>
  <si>
    <t>Street Address</t>
  </si>
  <si>
    <t>Sale Date</t>
  </si>
  <si>
    <t>Sale Price</t>
  </si>
  <si>
    <t>Instr.</t>
  </si>
  <si>
    <t>Terms of Sale</t>
  </si>
  <si>
    <t>Adj. Sale $</t>
  </si>
  <si>
    <t>Asd. when Sold</t>
  </si>
  <si>
    <t>Asd/Adj. Sale</t>
  </si>
  <si>
    <t>Cur. Appraisal</t>
  </si>
  <si>
    <t>Land Residual</t>
  </si>
  <si>
    <t>Est. Land Value</t>
  </si>
  <si>
    <t>Effec. Front</t>
  </si>
  <si>
    <t>Depth</t>
  </si>
  <si>
    <t>Net Acres</t>
  </si>
  <si>
    <t>Total Acres</t>
  </si>
  <si>
    <t>Dollars/FF</t>
  </si>
  <si>
    <t>Dollars/Acre</t>
  </si>
  <si>
    <t>Dollars/SqFt</t>
  </si>
  <si>
    <t>Actual Front</t>
  </si>
  <si>
    <t>ECF Area</t>
  </si>
  <si>
    <t>Liber/Page</t>
  </si>
  <si>
    <t>Other Parcels in Sale</t>
  </si>
  <si>
    <t>Land Table</t>
  </si>
  <si>
    <t>Gravel</t>
  </si>
  <si>
    <t>Paved</t>
  </si>
  <si>
    <t>Inspected Date</t>
  </si>
  <si>
    <t>Use Code</t>
  </si>
  <si>
    <t>Class</t>
  </si>
  <si>
    <t>Rate Group 1</t>
  </si>
  <si>
    <t>Rate Group 2</t>
  </si>
  <si>
    <t>Rate Group 3</t>
  </si>
  <si>
    <t>Site Characteristics</t>
  </si>
  <si>
    <t>Access</t>
  </si>
  <si>
    <t>Water Supply</t>
  </si>
  <si>
    <t>Sewer</t>
  </si>
  <si>
    <t>Property Restrictions</t>
  </si>
  <si>
    <t>Restriction Notes</t>
  </si>
  <si>
    <t>Waterfont View</t>
  </si>
  <si>
    <t>Waterfront</t>
  </si>
  <si>
    <t>Waterfront Name</t>
  </si>
  <si>
    <t>Waterfront Ownership</t>
  </si>
  <si>
    <t>Waterfront Influences</t>
  </si>
  <si>
    <t>Bottom Character</t>
  </si>
  <si>
    <t>003-003-003-0400</t>
  </si>
  <si>
    <t>11284 CO RD 407</t>
  </si>
  <si>
    <t>WD</t>
  </si>
  <si>
    <t>03-ARM'S LENGTH</t>
  </si>
  <si>
    <t>4000</t>
  </si>
  <si>
    <t>L233/P36</t>
  </si>
  <si>
    <t xml:space="preserve">4000 RES LAND </t>
  </si>
  <si>
    <t>NOT INSPECTED</t>
  </si>
  <si>
    <t>402</t>
  </si>
  <si>
    <t>003-003-013-1800</t>
  </si>
  <si>
    <t>L229/P63</t>
  </si>
  <si>
    <t>003-003-013-1900, 003-003-013-2200</t>
  </si>
  <si>
    <t>A-TAHQ TR-M123</t>
  </si>
  <si>
    <t>003-003-013-1900</t>
  </si>
  <si>
    <t>10264 M-123</t>
  </si>
  <si>
    <t>003-003-013-1800, 003-003-013-2200</t>
  </si>
  <si>
    <t>003-003-013-2200</t>
  </si>
  <si>
    <t>003-003-013-1900, 003-003-013-1800</t>
  </si>
  <si>
    <t>003-003-035-2300</t>
  </si>
  <si>
    <t>4100</t>
  </si>
  <si>
    <t>L232/P358</t>
  </si>
  <si>
    <t>Totals:</t>
  </si>
  <si>
    <t>Sale. Ratio =&gt;</t>
  </si>
  <si>
    <t>Average</t>
  </si>
  <si>
    <t>Std. Dev. =&gt;</t>
  </si>
  <si>
    <t>per FF=&gt;</t>
  </si>
  <si>
    <t>per Net Acre=&gt;</t>
  </si>
  <si>
    <t>per SqFt=&gt;</t>
  </si>
  <si>
    <t xml:space="preserve">Vacant Land Sale Analysis 1.5 to 3 Acre Parcels.  Vacant land sales were insufficient so the land residual method was performed on improved sales to arrive at a price acre price.  The price per acre was rounded to $6,000 per acre.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</si>
</sst>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&quot;$&quot;#,##0_);[Red]\(&quot;$&quot;#,##0\)"/>
    <numFmt numFmtId="8" formatCode="&quot;$&quot;#,##0.00_);[Red]\(&quot;$&quot;#,##0.00\)"/>
    <numFmt numFmtId="164" formatCode="#0.00_);[Red]\(#0.00\)"/>
    <numFmt numFmtId="165" formatCode="mm/dd/yy"/>
    <numFmt numFmtId="166" formatCode="#,##0.0_);[Red]\(#,##0.0\)"/>
    <numFmt numFmtId="167" formatCode="#0.0_);[Red]\(#0.0\)"/>
    <numFmt numFmtId="168" formatCode="&quot;$&quot;#,##0_);[Red]\(&quot;$&quot;#,##0.00\)"/>
  </numFmts>
  <fonts count="4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8080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0" fillId="0" borderId="0" xfId="0" quotePrefix="1" applyAlignment="1">
      <alignment horizontal="right"/>
    </xf>
    <xf numFmtId="0" fontId="0" fillId="0" borderId="0" xfId="0" quotePrefix="1"/>
    <xf numFmtId="0" fontId="2" fillId="3" borderId="1" xfId="0" applyFont="1" applyFill="1" applyBorder="1"/>
    <xf numFmtId="0" fontId="2" fillId="3" borderId="1" xfId="0" applyFont="1" applyFill="1" applyBorder="1" applyAlignment="1">
      <alignment horizontal="right"/>
    </xf>
    <xf numFmtId="0" fontId="2" fillId="3" borderId="0" xfId="0" applyFont="1" applyFill="1"/>
    <xf numFmtId="0" fontId="2" fillId="3" borderId="0" xfId="0" applyFont="1" applyFill="1" applyAlignment="1">
      <alignment horizontal="right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right"/>
    </xf>
    <xf numFmtId="6" fontId="1" fillId="2" borderId="0" xfId="0" applyNumberFormat="1" applyFont="1" applyFill="1" applyAlignment="1">
      <alignment horizontal="center"/>
    </xf>
    <xf numFmtId="6" fontId="0" fillId="0" borderId="0" xfId="0" applyNumberFormat="1"/>
    <xf numFmtId="6" fontId="2" fillId="3" borderId="1" xfId="0" applyNumberFormat="1" applyFont="1" applyFill="1" applyBorder="1"/>
    <xf numFmtId="6" fontId="2" fillId="3" borderId="0" xfId="0" applyNumberFormat="1" applyFont="1" applyFill="1"/>
    <xf numFmtId="6" fontId="2" fillId="3" borderId="2" xfId="0" applyNumberFormat="1" applyFont="1" applyFill="1" applyBorder="1"/>
    <xf numFmtId="164" fontId="1" fillId="2" borderId="0" xfId="0" applyNumberFormat="1" applyFont="1" applyFill="1" applyAlignment="1">
      <alignment horizontal="center"/>
    </xf>
    <xf numFmtId="164" fontId="0" fillId="0" borderId="0" xfId="0" applyNumberFormat="1"/>
    <xf numFmtId="164" fontId="2" fillId="3" borderId="1" xfId="0" applyNumberFormat="1" applyFont="1" applyFill="1" applyBorder="1"/>
    <xf numFmtId="164" fontId="2" fillId="3" borderId="0" xfId="0" applyNumberFormat="1" applyFont="1" applyFill="1"/>
    <xf numFmtId="164" fontId="2" fillId="3" borderId="2" xfId="0" applyNumberFormat="1" applyFont="1" applyFill="1" applyBorder="1"/>
    <xf numFmtId="165" fontId="1" fillId="2" borderId="0" xfId="0" applyNumberFormat="1" applyFont="1" applyFill="1" applyAlignment="1">
      <alignment horizontal="center"/>
    </xf>
    <xf numFmtId="165" fontId="0" fillId="0" borderId="0" xfId="0" applyNumberFormat="1"/>
    <xf numFmtId="165" fontId="2" fillId="3" borderId="1" xfId="0" applyNumberFormat="1" applyFont="1" applyFill="1" applyBorder="1"/>
    <xf numFmtId="165" fontId="2" fillId="3" borderId="0" xfId="0" applyNumberFormat="1" applyFont="1" applyFill="1"/>
    <xf numFmtId="165" fontId="2" fillId="3" borderId="2" xfId="0" applyNumberFormat="1" applyFont="1" applyFill="1" applyBorder="1"/>
    <xf numFmtId="166" fontId="1" fillId="2" borderId="0" xfId="0" applyNumberFormat="1" applyFont="1" applyFill="1" applyAlignment="1">
      <alignment horizontal="center"/>
    </xf>
    <xf numFmtId="166" fontId="0" fillId="0" borderId="0" xfId="0" applyNumberFormat="1"/>
    <xf numFmtId="166" fontId="2" fillId="3" borderId="1" xfId="0" applyNumberFormat="1" applyFont="1" applyFill="1" applyBorder="1"/>
    <xf numFmtId="166" fontId="2" fillId="3" borderId="0" xfId="0" applyNumberFormat="1" applyFont="1" applyFill="1"/>
    <xf numFmtId="167" fontId="1" fillId="2" borderId="0" xfId="0" applyNumberFormat="1" applyFont="1" applyFill="1" applyAlignment="1">
      <alignment horizontal="center"/>
    </xf>
    <xf numFmtId="167" fontId="0" fillId="0" borderId="0" xfId="0" applyNumberFormat="1"/>
    <xf numFmtId="167" fontId="2" fillId="3" borderId="1" xfId="0" applyNumberFormat="1" applyFont="1" applyFill="1" applyBorder="1"/>
    <xf numFmtId="167" fontId="2" fillId="3" borderId="0" xfId="0" applyNumberFormat="1" applyFont="1" applyFill="1"/>
    <xf numFmtId="167" fontId="2" fillId="3" borderId="2" xfId="0" applyNumberFormat="1" applyFont="1" applyFill="1" applyBorder="1"/>
    <xf numFmtId="40" fontId="1" fillId="2" borderId="0" xfId="0" applyNumberFormat="1" applyFont="1" applyFill="1" applyAlignment="1">
      <alignment horizontal="center"/>
    </xf>
    <xf numFmtId="40" fontId="0" fillId="0" borderId="0" xfId="0" applyNumberFormat="1"/>
    <xf numFmtId="40" fontId="2" fillId="3" borderId="1" xfId="0" applyNumberFormat="1" applyFont="1" applyFill="1" applyBorder="1"/>
    <xf numFmtId="40" fontId="2" fillId="3" borderId="0" xfId="0" applyNumberFormat="1" applyFont="1" applyFill="1"/>
    <xf numFmtId="40" fontId="2" fillId="3" borderId="2" xfId="0" applyNumberFormat="1" applyFont="1" applyFill="1" applyBorder="1"/>
    <xf numFmtId="8" fontId="1" fillId="2" borderId="0" xfId="0" applyNumberFormat="1" applyFont="1" applyFill="1" applyAlignment="1">
      <alignment horizontal="center"/>
    </xf>
    <xf numFmtId="8" fontId="0" fillId="0" borderId="0" xfId="0" applyNumberFormat="1"/>
    <xf numFmtId="8" fontId="2" fillId="3" borderId="1" xfId="0" applyNumberFormat="1" applyFont="1" applyFill="1" applyBorder="1"/>
    <xf numFmtId="8" fontId="2" fillId="3" borderId="0" xfId="0" applyNumberFormat="1" applyFont="1" applyFill="1"/>
    <xf numFmtId="8" fontId="2" fillId="3" borderId="2" xfId="0" applyNumberFormat="1" applyFont="1" applyFill="1" applyBorder="1"/>
    <xf numFmtId="168" fontId="2" fillId="3" borderId="2" xfId="0" applyNumberFormat="1" applyFont="1" applyFill="1" applyBorder="1"/>
    <xf numFmtId="6" fontId="3" fillId="0" borderId="0" xfId="0" applyNumberFormat="1" applyFont="1"/>
    <xf numFmtId="0" fontId="3" fillId="0" borderId="0" xfId="0" applyFont="1"/>
    <xf numFmtId="164" fontId="3" fillId="0" borderId="0" xfId="0" applyNumberFormat="1" applyFont="1"/>
    <xf numFmtId="166" fontId="3" fillId="0" borderId="0" xfId="0" applyNumberFormat="1" applyFont="1"/>
  </cellXfs>
  <cellStyles count="1">
    <cellStyle name="Normal" xfId="0" builtinId="0"/>
  </cellStyles>
  <dxfs count="2">
    <dxf>
      <fill>
        <patternFill>
          <bgColor rgb="FFFFFFFF"/>
        </patternFill>
      </fill>
    </dxf>
    <dxf>
      <fill>
        <patternFill>
          <bgColor rgb="FFA7E4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0850EC-04AD-4759-BB77-714BC8E79056}">
  <dimension ref="A1:BL14"/>
  <sheetViews>
    <sheetView tabSelected="1" workbookViewId="0">
      <selection activeCell="G36" sqref="G36"/>
    </sheetView>
  </sheetViews>
  <sheetFormatPr defaultRowHeight="15" x14ac:dyDescent="0.25"/>
  <cols>
    <col min="1" max="1" width="30.7109375" customWidth="1"/>
    <col min="2" max="2" width="67.7109375" customWidth="1"/>
    <col min="3" max="3" width="16.7109375" style="24" customWidth="1"/>
    <col min="4" max="4" width="17.7109375" style="14" customWidth="1"/>
    <col min="5" max="5" width="8.7109375" customWidth="1"/>
    <col min="6" max="6" width="49.7109375" customWidth="1"/>
    <col min="7" max="8" width="17.7109375" style="14" customWidth="1"/>
    <col min="9" max="9" width="18.7109375" style="19" customWidth="1"/>
    <col min="10" max="10" width="17.7109375" style="14" customWidth="1"/>
    <col min="11" max="11" width="18.7109375" style="14" customWidth="1"/>
    <col min="12" max="12" width="20.7109375" style="14" customWidth="1"/>
    <col min="13" max="13" width="17.7109375" style="29" customWidth="1"/>
    <col min="14" max="14" width="10.7109375" style="33" customWidth="1"/>
    <col min="15" max="15" width="14.7109375" style="38" customWidth="1"/>
    <col min="16" max="16" width="16.7109375" style="38" customWidth="1"/>
    <col min="17" max="17" width="15.7109375" style="14" customWidth="1"/>
    <col min="18" max="18" width="17.7109375" style="14" customWidth="1"/>
    <col min="19" max="19" width="17.7109375" style="43" customWidth="1"/>
    <col min="20" max="20" width="17.7109375" style="38" customWidth="1"/>
    <col min="21" max="21" width="20.7109375" style="4" customWidth="1"/>
    <col min="22" max="22" width="20.7109375" customWidth="1"/>
    <col min="23" max="23" width="40.7109375" customWidth="1"/>
    <col min="24" max="24" width="15.7109375" customWidth="1"/>
    <col min="25" max="27" width="20.7109375" customWidth="1"/>
    <col min="28" max="28" width="13.7109375" customWidth="1"/>
    <col min="29" max="36" width="20.7109375" customWidth="1"/>
    <col min="37" max="37" width="21.7109375" customWidth="1"/>
    <col min="38" max="42" width="20.7109375" customWidth="1"/>
    <col min="43" max="43" width="21.7109375" customWidth="1"/>
    <col min="44" max="44" width="20.7109375" customWidth="1"/>
  </cols>
  <sheetData>
    <row r="1" spans="1:64" x14ac:dyDescent="0.25">
      <c r="A1" s="1" t="s">
        <v>0</v>
      </c>
      <c r="B1" s="1" t="s">
        <v>1</v>
      </c>
      <c r="C1" s="23" t="s">
        <v>2</v>
      </c>
      <c r="D1" s="13" t="s">
        <v>3</v>
      </c>
      <c r="E1" s="1" t="s">
        <v>4</v>
      </c>
      <c r="F1" s="1" t="s">
        <v>5</v>
      </c>
      <c r="G1" s="13" t="s">
        <v>6</v>
      </c>
      <c r="H1" s="13" t="s">
        <v>7</v>
      </c>
      <c r="I1" s="18" t="s">
        <v>8</v>
      </c>
      <c r="J1" s="13" t="s">
        <v>9</v>
      </c>
      <c r="K1" s="13" t="s">
        <v>10</v>
      </c>
      <c r="L1" s="13" t="s">
        <v>11</v>
      </c>
      <c r="M1" s="28" t="s">
        <v>12</v>
      </c>
      <c r="N1" s="32" t="s">
        <v>13</v>
      </c>
      <c r="O1" s="37" t="s">
        <v>14</v>
      </c>
      <c r="P1" s="37" t="s">
        <v>15</v>
      </c>
      <c r="Q1" s="13" t="s">
        <v>16</v>
      </c>
      <c r="R1" s="13" t="s">
        <v>17</v>
      </c>
      <c r="S1" s="42" t="s">
        <v>18</v>
      </c>
      <c r="T1" s="37" t="s">
        <v>19</v>
      </c>
      <c r="U1" s="3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</row>
    <row r="2" spans="1:64" x14ac:dyDescent="0.25">
      <c r="A2" t="s">
        <v>44</v>
      </c>
      <c r="B2" t="s">
        <v>45</v>
      </c>
      <c r="C2" s="24">
        <v>45002</v>
      </c>
      <c r="D2" s="14">
        <v>17500</v>
      </c>
      <c r="E2" t="s">
        <v>46</v>
      </c>
      <c r="F2" t="s">
        <v>47</v>
      </c>
      <c r="G2" s="14">
        <v>17500</v>
      </c>
      <c r="H2" s="14">
        <v>0</v>
      </c>
      <c r="I2" s="19">
        <f>H2/G2*100</f>
        <v>0</v>
      </c>
      <c r="J2" s="14">
        <v>4620</v>
      </c>
      <c r="K2" s="14">
        <f>G2-0</f>
        <v>17500</v>
      </c>
      <c r="L2" s="14">
        <v>4620</v>
      </c>
      <c r="M2" s="29">
        <v>0</v>
      </c>
      <c r="N2" s="33">
        <v>0</v>
      </c>
      <c r="O2" s="38">
        <v>1.6</v>
      </c>
      <c r="P2" s="38">
        <v>1.6</v>
      </c>
      <c r="Q2" s="14" t="e">
        <f>K2/M2</f>
        <v>#DIV/0!</v>
      </c>
      <c r="R2" s="14">
        <f>K2/O2</f>
        <v>10937.5</v>
      </c>
      <c r="S2" s="43">
        <f>K2/O2/43560</f>
        <v>0.2510904499540863</v>
      </c>
      <c r="T2" s="38">
        <v>0</v>
      </c>
      <c r="U2" s="5" t="s">
        <v>48</v>
      </c>
      <c r="V2" t="s">
        <v>49</v>
      </c>
      <c r="X2" t="s">
        <v>50</v>
      </c>
      <c r="Y2">
        <v>0</v>
      </c>
      <c r="Z2">
        <v>0</v>
      </c>
      <c r="AA2" t="s">
        <v>51</v>
      </c>
      <c r="AC2" s="6" t="s">
        <v>52</v>
      </c>
      <c r="AL2" s="2"/>
      <c r="BC2" s="2"/>
      <c r="BE2" s="2"/>
    </row>
    <row r="6" spans="1:64" ht="15.75" thickBot="1" x14ac:dyDescent="0.3">
      <c r="A6" t="s">
        <v>62</v>
      </c>
      <c r="C6" s="24">
        <v>44915</v>
      </c>
      <c r="D6" s="14">
        <v>7000</v>
      </c>
      <c r="E6" t="s">
        <v>46</v>
      </c>
      <c r="F6" t="s">
        <v>47</v>
      </c>
      <c r="G6" s="14">
        <v>7000</v>
      </c>
      <c r="H6" s="14">
        <v>5800</v>
      </c>
      <c r="I6" s="19">
        <f>H6/G6*100</f>
        <v>82.857142857142861</v>
      </c>
      <c r="J6" s="14">
        <v>11550</v>
      </c>
      <c r="K6" s="14">
        <f>G6-0</f>
        <v>7000</v>
      </c>
      <c r="L6" s="14">
        <v>11550</v>
      </c>
      <c r="M6" s="29">
        <v>330</v>
      </c>
      <c r="N6" s="33">
        <v>330</v>
      </c>
      <c r="O6" s="38">
        <v>2.5</v>
      </c>
      <c r="P6" s="38">
        <v>2.5</v>
      </c>
      <c r="Q6" s="14">
        <f>K6/M6</f>
        <v>21.212121212121211</v>
      </c>
      <c r="R6" s="14">
        <f>K6/O6</f>
        <v>2800</v>
      </c>
      <c r="S6" s="43">
        <f>K6/O6/43560</f>
        <v>6.4279155188246104E-2</v>
      </c>
      <c r="T6" s="38">
        <v>330</v>
      </c>
      <c r="U6" s="5" t="s">
        <v>63</v>
      </c>
      <c r="V6" t="s">
        <v>64</v>
      </c>
      <c r="X6" t="s">
        <v>50</v>
      </c>
      <c r="Y6">
        <v>0</v>
      </c>
      <c r="Z6">
        <v>0</v>
      </c>
      <c r="AA6" t="s">
        <v>51</v>
      </c>
      <c r="AC6" s="6" t="s">
        <v>52</v>
      </c>
      <c r="AD6" t="s">
        <v>56</v>
      </c>
    </row>
    <row r="7" spans="1:64" ht="15.75" thickTop="1" x14ac:dyDescent="0.25">
      <c r="A7" s="7"/>
      <c r="B7" s="7"/>
      <c r="C7" s="25" t="s">
        <v>65</v>
      </c>
      <c r="D7" s="15">
        <f>+SUM(D2:D6)</f>
        <v>24500</v>
      </c>
      <c r="E7" s="7"/>
      <c r="F7" s="7"/>
      <c r="G7" s="15">
        <f>+SUM(G2:G6)</f>
        <v>24500</v>
      </c>
      <c r="H7" s="15">
        <f>+SUM(H2:H6)</f>
        <v>5800</v>
      </c>
      <c r="I7" s="20"/>
      <c r="J7" s="15">
        <f>+SUM(J2:J6)</f>
        <v>16170</v>
      </c>
      <c r="K7" s="15">
        <f>+SUM(K2:K6)</f>
        <v>24500</v>
      </c>
      <c r="L7" s="15">
        <f>+SUM(L2:L6)</f>
        <v>16170</v>
      </c>
      <c r="M7" s="30">
        <f>+SUM(M2:M6)</f>
        <v>330</v>
      </c>
      <c r="N7" s="34"/>
      <c r="O7" s="39">
        <f>+SUM(O2:O6)</f>
        <v>4.0999999999999996</v>
      </c>
      <c r="P7" s="39">
        <f>+SUM(P2:P6)</f>
        <v>4.0999999999999996</v>
      </c>
      <c r="Q7" s="15"/>
      <c r="R7" s="15"/>
      <c r="S7" s="44"/>
      <c r="T7" s="39"/>
      <c r="U7" s="8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</row>
    <row r="8" spans="1:64" x14ac:dyDescent="0.25">
      <c r="A8" s="9"/>
      <c r="B8" s="9"/>
      <c r="C8" s="26"/>
      <c r="D8" s="16"/>
      <c r="E8" s="9"/>
      <c r="F8" s="9"/>
      <c r="G8" s="16"/>
      <c r="H8" s="16" t="s">
        <v>66</v>
      </c>
      <c r="I8" s="21">
        <f>H7/G7*100</f>
        <v>23.673469387755102</v>
      </c>
      <c r="J8" s="16"/>
      <c r="K8" s="16"/>
      <c r="L8" s="16" t="s">
        <v>67</v>
      </c>
      <c r="M8" s="31"/>
      <c r="N8" s="35"/>
      <c r="O8" s="40" t="s">
        <v>67</v>
      </c>
      <c r="P8" s="40"/>
      <c r="Q8" s="16"/>
      <c r="R8" s="16" t="s">
        <v>67</v>
      </c>
      <c r="S8" s="45"/>
      <c r="T8" s="40"/>
      <c r="U8" s="10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</row>
    <row r="9" spans="1:64" x14ac:dyDescent="0.25">
      <c r="A9" s="11"/>
      <c r="B9" s="11"/>
      <c r="C9" s="27"/>
      <c r="D9" s="17"/>
      <c r="E9" s="11"/>
      <c r="F9" s="11"/>
      <c r="G9" s="17"/>
      <c r="H9" s="17" t="s">
        <v>68</v>
      </c>
      <c r="I9" s="22">
        <f>STDEV(I2:I6)</f>
        <v>58.588847584028223</v>
      </c>
      <c r="J9" s="17"/>
      <c r="K9" s="17"/>
      <c r="L9" s="17" t="s">
        <v>69</v>
      </c>
      <c r="M9" s="47">
        <f>K7/M7</f>
        <v>74.242424242424249</v>
      </c>
      <c r="N9" s="36"/>
      <c r="O9" s="41" t="s">
        <v>70</v>
      </c>
      <c r="P9" s="41">
        <f>K7/O7</f>
        <v>5975.6097560975613</v>
      </c>
      <c r="Q9" s="17"/>
      <c r="R9" s="17" t="s">
        <v>71</v>
      </c>
      <c r="S9" s="46">
        <f>K7/O7/43560</f>
        <v>0.13718112387735448</v>
      </c>
      <c r="T9" s="41"/>
      <c r="U9" s="12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</row>
    <row r="10" spans="1:64" x14ac:dyDescent="0.25">
      <c r="D10" s="48" t="s">
        <v>72</v>
      </c>
      <c r="E10" s="49"/>
      <c r="F10" s="49"/>
      <c r="G10" s="48"/>
      <c r="H10" s="48"/>
      <c r="I10" s="50"/>
      <c r="J10" s="48"/>
      <c r="K10" s="48"/>
      <c r="L10" s="48"/>
      <c r="M10" s="51"/>
    </row>
    <row r="12" spans="1:64" x14ac:dyDescent="0.25">
      <c r="A12" t="s">
        <v>57</v>
      </c>
      <c r="B12" t="s">
        <v>58</v>
      </c>
      <c r="C12" s="24">
        <v>44721</v>
      </c>
      <c r="D12" s="14">
        <v>45000</v>
      </c>
      <c r="E12" t="s">
        <v>46</v>
      </c>
      <c r="F12" t="s">
        <v>47</v>
      </c>
      <c r="G12" s="14">
        <v>45000</v>
      </c>
      <c r="H12" s="14">
        <v>4800</v>
      </c>
      <c r="I12" s="19">
        <f>H12/G12*100</f>
        <v>10.666666666666668</v>
      </c>
      <c r="J12" s="14">
        <v>9310</v>
      </c>
      <c r="K12" s="14">
        <f>G12-0</f>
        <v>45000</v>
      </c>
      <c r="L12" s="14">
        <v>9310</v>
      </c>
      <c r="M12" s="29">
        <v>148.5</v>
      </c>
      <c r="N12" s="33">
        <v>660</v>
      </c>
      <c r="O12" s="38">
        <v>3</v>
      </c>
      <c r="P12" s="38">
        <v>1</v>
      </c>
      <c r="Q12" s="14">
        <f>K12/M12</f>
        <v>303.030303030303</v>
      </c>
      <c r="R12" s="14">
        <f>K12/O12</f>
        <v>15000</v>
      </c>
      <c r="S12" s="43">
        <f>K12/O12/43560</f>
        <v>0.34435261707988979</v>
      </c>
      <c r="T12" s="38">
        <v>148.5</v>
      </c>
      <c r="U12" s="5" t="s">
        <v>48</v>
      </c>
      <c r="V12" t="s">
        <v>54</v>
      </c>
      <c r="W12" t="s">
        <v>59</v>
      </c>
      <c r="X12" t="s">
        <v>50</v>
      </c>
      <c r="Y12">
        <v>0</v>
      </c>
      <c r="Z12">
        <v>1</v>
      </c>
      <c r="AA12" t="s">
        <v>51</v>
      </c>
      <c r="AC12" s="6" t="s">
        <v>52</v>
      </c>
      <c r="AD12" t="s">
        <v>56</v>
      </c>
    </row>
    <row r="13" spans="1:64" x14ac:dyDescent="0.25">
      <c r="A13" t="s">
        <v>60</v>
      </c>
      <c r="C13" s="24">
        <v>44721</v>
      </c>
      <c r="D13" s="14">
        <v>45000</v>
      </c>
      <c r="E13" t="s">
        <v>46</v>
      </c>
      <c r="F13" t="s">
        <v>47</v>
      </c>
      <c r="G13" s="14">
        <v>45000</v>
      </c>
      <c r="H13" s="14">
        <v>4800</v>
      </c>
      <c r="I13" s="19">
        <f>H13/G13*100</f>
        <v>10.666666666666668</v>
      </c>
      <c r="J13" s="14">
        <v>9310</v>
      </c>
      <c r="K13" s="14">
        <f>G13-0</f>
        <v>45000</v>
      </c>
      <c r="L13" s="14">
        <v>9310</v>
      </c>
      <c r="M13" s="29">
        <v>148.5</v>
      </c>
      <c r="N13" s="33">
        <v>660</v>
      </c>
      <c r="O13" s="38">
        <v>3</v>
      </c>
      <c r="P13" s="38">
        <v>1</v>
      </c>
      <c r="Q13" s="14">
        <f>K13/M13</f>
        <v>303.030303030303</v>
      </c>
      <c r="R13" s="14">
        <f>K13/O13</f>
        <v>15000</v>
      </c>
      <c r="S13" s="43">
        <f>K13/O13/43560</f>
        <v>0.34435261707988979</v>
      </c>
      <c r="T13" s="38">
        <v>148.5</v>
      </c>
      <c r="U13" s="5" t="s">
        <v>48</v>
      </c>
      <c r="V13" t="s">
        <v>54</v>
      </c>
      <c r="W13" t="s">
        <v>61</v>
      </c>
      <c r="X13" t="s">
        <v>50</v>
      </c>
      <c r="Y13">
        <v>0</v>
      </c>
      <c r="Z13">
        <v>1</v>
      </c>
      <c r="AA13" t="s">
        <v>51</v>
      </c>
      <c r="AC13" s="6" t="s">
        <v>52</v>
      </c>
    </row>
    <row r="14" spans="1:64" x14ac:dyDescent="0.25">
      <c r="A14" t="s">
        <v>53</v>
      </c>
      <c r="C14" s="24">
        <v>44721</v>
      </c>
      <c r="D14" s="14">
        <v>45000</v>
      </c>
      <c r="E14" t="s">
        <v>46</v>
      </c>
      <c r="F14" t="s">
        <v>47</v>
      </c>
      <c r="G14" s="14">
        <v>45000</v>
      </c>
      <c r="H14" s="14">
        <v>4800</v>
      </c>
      <c r="I14" s="19">
        <f>H14/G14*100</f>
        <v>10.666666666666668</v>
      </c>
      <c r="J14" s="14">
        <v>9310</v>
      </c>
      <c r="K14" s="14">
        <f>G14-0</f>
        <v>45000</v>
      </c>
      <c r="L14" s="14">
        <v>9310</v>
      </c>
      <c r="M14" s="29">
        <v>148.5</v>
      </c>
      <c r="N14" s="33">
        <v>660</v>
      </c>
      <c r="O14" s="38">
        <v>3</v>
      </c>
      <c r="P14" s="38">
        <v>1</v>
      </c>
      <c r="Q14" s="14">
        <f>K14/M14</f>
        <v>303.030303030303</v>
      </c>
      <c r="R14" s="14">
        <f>K14/O14</f>
        <v>15000</v>
      </c>
      <c r="S14" s="43">
        <f>K14/O14/43560</f>
        <v>0.34435261707988979</v>
      </c>
      <c r="T14" s="38">
        <v>148.5</v>
      </c>
      <c r="U14" s="5" t="s">
        <v>48</v>
      </c>
      <c r="V14" t="s">
        <v>54</v>
      </c>
      <c r="W14" t="s">
        <v>55</v>
      </c>
      <c r="X14" t="s">
        <v>50</v>
      </c>
      <c r="Y14">
        <v>0</v>
      </c>
      <c r="Z14">
        <v>1</v>
      </c>
      <c r="AA14" t="s">
        <v>51</v>
      </c>
      <c r="AC14" s="6" t="s">
        <v>52</v>
      </c>
      <c r="AD14" t="s">
        <v>56</v>
      </c>
    </row>
  </sheetData>
  <conditionalFormatting sqref="A2:AR2 AE3:AR5 A6:AR6 A12:AD14">
    <cfRule type="expression" dxfId="1" priority="1" stopIfTrue="1">
      <formula>MOD(ROW(),4)&gt;1</formula>
    </cfRule>
    <cfRule type="expression" dxfId="0" priority="2" stopIfTrue="1">
      <formula>MOD(ROW(),4)&lt;2</formula>
    </cfRule>
  </conditionalFormatting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C88F57-F506-4EE3-8FE2-FB2C6A16B356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Land Analysis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dcterms:created xsi:type="dcterms:W3CDTF">2025-02-01T23:19:03Z</dcterms:created>
  <dcterms:modified xsi:type="dcterms:W3CDTF">2025-02-04T21:39:43Z</dcterms:modified>
</cp:coreProperties>
</file>